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dy\OneDrive - KDE - Staff\Desktop\"/>
    </mc:Choice>
  </mc:AlternateContent>
  <xr:revisionPtr revIDLastSave="0" documentId="8_{5D43D014-F2E1-401F-8983-929ECF11E8D2}" xr6:coauthVersionLast="47" xr6:coauthVersionMax="47" xr10:uidLastSave="{00000000-0000-0000-0000-000000000000}"/>
  <bookViews>
    <workbookView xWindow="28680" yWindow="-120" windowWidth="29040" windowHeight="1584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1" l="1"/>
  <c r="V11" i="1"/>
  <c r="Q11" i="1"/>
  <c r="Q9" i="1"/>
  <c r="E8" i="1"/>
  <c r="E6" i="1"/>
  <c r="C2" i="1"/>
  <c r="F6" i="1"/>
  <c r="P12" i="1"/>
  <c r="J2" i="1"/>
  <c r="H2" i="1"/>
  <c r="J11" i="1"/>
  <c r="M12" i="1"/>
  <c r="F2" i="1"/>
  <c r="S12" i="1"/>
  <c r="L12" i="1"/>
  <c r="I12" i="1"/>
  <c r="Z6" i="1"/>
  <c r="X3" i="1"/>
  <c r="X12" i="1" s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X6" i="1"/>
  <c r="Q2" i="1"/>
  <c r="Q8" i="1"/>
  <c r="C12" i="1" l="1"/>
  <c r="V2" i="1"/>
  <c r="S10" i="1"/>
  <c r="V10" i="1" s="1"/>
  <c r="L7" i="1"/>
  <c r="I7" i="1"/>
  <c r="V7" i="1"/>
  <c r="V4" i="1"/>
  <c r="V8" i="1"/>
  <c r="V9" i="1"/>
  <c r="L6" i="1"/>
  <c r="Q6" i="1" s="1"/>
  <c r="Q12" i="1" s="1"/>
  <c r="S6" i="1"/>
  <c r="V6" i="1" s="1"/>
  <c r="V12" i="1" l="1"/>
  <c r="Q7" i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<sst xmlns="http://schemas.openxmlformats.org/spreadsheetml/2006/main" count="51" uniqueCount="38">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</sst>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6" xfId="0" applyNumberFormat="1" applyFont="1" applyBorder="1"/>
    <xf numFmtId="164" fontId="0" fillId="2" borderId="1" xfId="0" applyNumberFormat="1" applyFill="1" applyBorder="1"/>
    <xf numFmtId="0" fontId="2" fillId="0" borderId="17" xfId="0" applyFont="1" applyBorder="1"/>
    <xf numFmtId="0" fontId="2" fillId="0" borderId="18" xfId="0" applyFont="1" applyBorder="1"/>
    <xf numFmtId="164" fontId="2" fillId="0" borderId="18" xfId="0" applyNumberFormat="1" applyFont="1" applyBorder="1"/>
    <xf numFmtId="164" fontId="2" fillId="2" borderId="18" xfId="0" applyNumberFormat="1" applyFont="1" applyFill="1" applyBorder="1"/>
    <xf numFmtId="164" fontId="2" fillId="0" borderId="19" xfId="0" applyNumberFormat="1" applyFont="1" applyBorder="1"/>
    <xf numFmtId="164" fontId="2" fillId="0" borderId="17" xfId="0" applyNumberFormat="1" applyFont="1" applyBorder="1"/>
    <xf numFmtId="0" fontId="0" fillId="0" borderId="17" xfId="0" applyBorder="1"/>
    <xf numFmtId="44" fontId="0" fillId="0" borderId="16" xfId="1" applyFont="1" applyBorder="1"/>
    <xf numFmtId="4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O2" activePane="bottomRight" state="frozen"/>
      <selection pane="topRight" activeCell="D1" sqref="D1"/>
      <selection pane="bottomLeft" activeCell="A2" sqref="A2"/>
      <selection pane="bottomRight" activeCell="C23" sqref="C23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88671875" bestFit="1" customWidth="1"/>
    <col min="5" max="6" width="13.109375" customWidth="1"/>
    <col min="7" max="7" width="18.44140625" customWidth="1"/>
    <col min="8" max="8" width="19.88671875" customWidth="1"/>
    <col min="9" max="14" width="15.6640625" customWidth="1"/>
    <col min="15" max="17" width="13.109375" customWidth="1"/>
    <col min="18" max="22" width="14.6640625" customWidth="1"/>
    <col min="23" max="23" width="13.88671875" bestFit="1" customWidth="1"/>
    <col min="24" max="24" width="17.5546875" bestFit="1" customWidth="1"/>
    <col min="25" max="25" width="14.6640625" customWidth="1"/>
    <col min="26" max="26" width="16.109375" bestFit="1" customWidth="1"/>
    <col min="27" max="27" width="13.5546875" customWidth="1"/>
    <col min="28" max="28" width="14.33203125" style="39" bestFit="1" customWidth="1"/>
    <col min="32" max="32" width="16.6640625" customWidth="1"/>
    <col min="34" max="34" width="8.88671875" customWidth="1"/>
  </cols>
  <sheetData>
    <row r="1" spans="1:32" ht="86.4" x14ac:dyDescent="0.3">
      <c r="A1" s="33" t="s">
        <v>0</v>
      </c>
      <c r="B1" s="34" t="s">
        <v>1</v>
      </c>
      <c r="C1" s="35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7" t="s">
        <v>15</v>
      </c>
    </row>
    <row r="2" spans="1:32" x14ac:dyDescent="0.3">
      <c r="A2" s="36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v>1767180.16</v>
      </c>
      <c r="F2" s="18">
        <f>30000+35000</f>
        <v>65000</v>
      </c>
      <c r="G2" s="15">
        <v>314058</v>
      </c>
      <c r="H2" s="18">
        <f>700000+94350+70485</f>
        <v>864835</v>
      </c>
      <c r="I2" s="2"/>
      <c r="J2" s="26">
        <f>401150+262005</f>
        <v>663155</v>
      </c>
      <c r="K2" s="1">
        <v>45138</v>
      </c>
      <c r="L2" s="2">
        <v>6500</v>
      </c>
      <c r="M2" s="26"/>
      <c r="N2" s="1">
        <v>45138</v>
      </c>
      <c r="O2" s="2">
        <v>1118180.32</v>
      </c>
      <c r="P2" s="21">
        <v>1710664.39</v>
      </c>
      <c r="Q2" s="6">
        <f>D2-E2-F2-G2-H2-I2-J2-L2-M2-O2-P2</f>
        <v>417912.51999999932</v>
      </c>
      <c r="R2" s="7">
        <v>450972</v>
      </c>
      <c r="S2" s="2">
        <v>370972</v>
      </c>
      <c r="T2" s="21">
        <v>80000</v>
      </c>
      <c r="U2" s="29">
        <v>45138</v>
      </c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7">
        <v>1739335.61</v>
      </c>
      <c r="AB2" s="38">
        <v>1370620</v>
      </c>
      <c r="AF2" s="46"/>
    </row>
    <row r="3" spans="1:32" ht="14.25" customHeight="1" x14ac:dyDescent="0.3">
      <c r="A3" s="36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</f>
        <v>6653919</v>
      </c>
      <c r="Y3" s="23"/>
      <c r="Z3" s="9">
        <f t="shared" ref="Z3:Z11" si="2">W3-X3-Y3</f>
        <v>200100</v>
      </c>
      <c r="AA3" s="13" t="s">
        <v>29</v>
      </c>
      <c r="AB3" s="44">
        <v>259252.1</v>
      </c>
      <c r="AF3" s="45"/>
    </row>
    <row r="4" spans="1:32" ht="14.25" customHeight="1" x14ac:dyDescent="0.3">
      <c r="A4" s="36" t="s">
        <v>18</v>
      </c>
      <c r="B4" s="1">
        <v>44623</v>
      </c>
      <c r="C4" s="6">
        <f t="shared" si="0"/>
        <v>1000</v>
      </c>
      <c r="D4" s="15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8" t="s">
        <v>29</v>
      </c>
      <c r="AF4" s="41"/>
    </row>
    <row r="5" spans="1:32" ht="14.25" customHeight="1" x14ac:dyDescent="0.3">
      <c r="A5" s="36" t="s">
        <v>19</v>
      </c>
      <c r="B5" s="1">
        <v>44628</v>
      </c>
      <c r="C5" s="6">
        <f>D5+R5+W5</f>
        <v>10739</v>
      </c>
      <c r="D5" s="15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8" t="s">
        <v>29</v>
      </c>
      <c r="AF5" s="41"/>
    </row>
    <row r="6" spans="1:32" ht="14.25" customHeight="1" x14ac:dyDescent="0.3">
      <c r="A6" s="36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</f>
        <v>67055.850000000006</v>
      </c>
      <c r="F6" s="18">
        <f>15769.72+498.04</f>
        <v>16267.76</v>
      </c>
      <c r="G6" s="15"/>
      <c r="H6" s="18"/>
      <c r="I6" s="2"/>
      <c r="J6" s="26"/>
      <c r="K6" s="1">
        <v>45138</v>
      </c>
      <c r="L6" s="2">
        <f>2250+4858.6</f>
        <v>7108.6</v>
      </c>
      <c r="M6" s="26"/>
      <c r="N6" s="1"/>
      <c r="O6" s="2">
        <v>102692.55</v>
      </c>
      <c r="P6" s="21">
        <v>23259.81</v>
      </c>
      <c r="Q6" s="6">
        <f t="shared" si="1"/>
        <v>979343.74999999977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</f>
        <v>1840000</v>
      </c>
      <c r="Y6" s="23"/>
      <c r="Z6" s="9">
        <f>W6-X6-Y6</f>
        <v>610000</v>
      </c>
      <c r="AA6" s="13" t="s">
        <v>29</v>
      </c>
      <c r="AB6" s="38">
        <v>1045296.35</v>
      </c>
      <c r="AF6" s="42"/>
    </row>
    <row r="7" spans="1:32" ht="14.25" customHeight="1" x14ac:dyDescent="0.3">
      <c r="A7" s="36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8" t="s">
        <v>29</v>
      </c>
      <c r="AF7" s="43"/>
    </row>
    <row r="8" spans="1:32" x14ac:dyDescent="0.3">
      <c r="A8" s="36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v>177157.07</v>
      </c>
      <c r="J8" s="27">
        <v>32493.77</v>
      </c>
      <c r="K8" s="31">
        <v>45138</v>
      </c>
      <c r="L8" s="11">
        <v>13174.4</v>
      </c>
      <c r="M8" s="27">
        <v>161854.64000000001</v>
      </c>
      <c r="N8" s="31"/>
      <c r="O8" s="11">
        <v>1656440.02</v>
      </c>
      <c r="P8" s="22">
        <v>317340.76</v>
      </c>
      <c r="Q8" s="6">
        <f t="shared" si="1"/>
        <v>4107957.1400000006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40">
        <v>8789665.4000000004</v>
      </c>
      <c r="AB8" s="38">
        <v>113000</v>
      </c>
      <c r="AF8" s="42"/>
    </row>
    <row r="9" spans="1:32" x14ac:dyDescent="0.3">
      <c r="A9" s="36" t="s">
        <v>23</v>
      </c>
      <c r="B9" s="1">
        <v>44672</v>
      </c>
      <c r="C9" s="6">
        <f t="shared" si="0"/>
        <v>78000</v>
      </c>
      <c r="D9" s="15">
        <v>58886.93</v>
      </c>
      <c r="E9" s="15">
        <v>27576.66</v>
      </c>
      <c r="F9" s="18">
        <v>14831.6</v>
      </c>
      <c r="G9" s="15"/>
      <c r="H9" s="18"/>
      <c r="I9" s="2"/>
      <c r="J9" s="26"/>
      <c r="K9" s="1"/>
      <c r="L9" s="2"/>
      <c r="M9" s="26">
        <v>11478.67</v>
      </c>
      <c r="N9" s="1"/>
      <c r="O9" s="2">
        <v>5000</v>
      </c>
      <c r="P9" s="21"/>
      <c r="Q9" s="6">
        <f>D9-E9-F9-G9-H9-I9-J9-L9-M9-O9-P9</f>
        <v>-1.8189894035458565E-12</v>
      </c>
      <c r="R9" s="7">
        <v>19113.07</v>
      </c>
      <c r="S9" s="2"/>
      <c r="T9" s="22"/>
      <c r="U9" s="30"/>
      <c r="V9" s="6">
        <f t="shared" si="3"/>
        <v>19113.07</v>
      </c>
      <c r="W9" s="7"/>
      <c r="X9" s="8"/>
      <c r="Y9" s="23"/>
      <c r="Z9" s="9">
        <f t="shared" si="2"/>
        <v>0</v>
      </c>
      <c r="AA9" s="13" t="s">
        <v>29</v>
      </c>
      <c r="AB9" s="38" t="s">
        <v>29</v>
      </c>
      <c r="AF9" s="43"/>
    </row>
    <row r="10" spans="1:32" x14ac:dyDescent="0.3">
      <c r="A10" s="36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</f>
        <v>261043</v>
      </c>
      <c r="T10" s="26"/>
      <c r="U10" s="29"/>
      <c r="V10" s="6">
        <f t="shared" si="3"/>
        <v>332605</v>
      </c>
      <c r="W10" s="7"/>
      <c r="X10" s="8"/>
      <c r="Y10" s="23"/>
      <c r="Z10" s="9">
        <f t="shared" si="2"/>
        <v>0</v>
      </c>
      <c r="AA10" s="13" t="s">
        <v>29</v>
      </c>
      <c r="AB10" s="38" t="s">
        <v>29</v>
      </c>
      <c r="AF10" s="41"/>
    </row>
    <row r="11" spans="1:32" x14ac:dyDescent="0.3">
      <c r="A11" s="36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/>
      <c r="J11" s="26">
        <f>21104.1+3310.66</f>
        <v>24414.76</v>
      </c>
      <c r="K11" s="1">
        <v>45138</v>
      </c>
      <c r="L11" s="2"/>
      <c r="M11" s="26"/>
      <c r="N11" s="1"/>
      <c r="O11" s="2"/>
      <c r="P11" s="26"/>
      <c r="Q11" s="6">
        <f t="shared" si="1"/>
        <v>1249885.24</v>
      </c>
      <c r="R11" s="2"/>
      <c r="S11" s="2"/>
      <c r="T11" s="26"/>
      <c r="U11" s="1"/>
      <c r="V11" s="6">
        <f t="shared" si="3"/>
        <v>0</v>
      </c>
      <c r="W11" s="7"/>
      <c r="X11" s="8"/>
      <c r="Y11" s="48"/>
      <c r="Z11" s="9">
        <f t="shared" si="2"/>
        <v>0</v>
      </c>
      <c r="AA11" s="13"/>
      <c r="AB11" s="38"/>
      <c r="AF11" s="41"/>
    </row>
    <row r="12" spans="1:32" ht="15" thickBot="1" x14ac:dyDescent="0.35">
      <c r="A12" s="49"/>
      <c r="B12" s="50" t="s">
        <v>6</v>
      </c>
      <c r="C12" s="47">
        <f>SUM(C2:C11)</f>
        <v>30000000.000000004</v>
      </c>
      <c r="D12" s="53">
        <f>SUM(D2:D11)</f>
        <v>16314114.33</v>
      </c>
      <c r="E12" s="51">
        <f>SUM(E2:E11)</f>
        <v>2015590.23</v>
      </c>
      <c r="F12" s="52">
        <f>SUM(F2:F11)</f>
        <v>96099.36</v>
      </c>
      <c r="G12" s="51">
        <f t="shared" ref="G12:J12" si="4">SUM(G2:G11)</f>
        <v>327099.2</v>
      </c>
      <c r="H12" s="52">
        <f t="shared" si="4"/>
        <v>864835</v>
      </c>
      <c r="I12" s="51">
        <f t="shared" si="4"/>
        <v>201146.41</v>
      </c>
      <c r="J12" s="52">
        <f t="shared" si="4"/>
        <v>720063.53</v>
      </c>
      <c r="K12" s="51"/>
      <c r="L12" s="51">
        <f>SUM(L2:L11)</f>
        <v>50052.020000000004</v>
      </c>
      <c r="M12" s="52">
        <f>SUM(M2:M11)</f>
        <v>173333.31000000003</v>
      </c>
      <c r="N12" s="51"/>
      <c r="O12" s="51">
        <f>SUM(O2:O11)</f>
        <v>2900281.39</v>
      </c>
      <c r="P12" s="52">
        <f t="shared" ref="P12" si="5">SUM(P2:P11)</f>
        <v>2051264.96</v>
      </c>
      <c r="Q12" s="51">
        <f>SUM(Q2:Q11)</f>
        <v>6914348.9199999999</v>
      </c>
      <c r="R12" s="51">
        <f>SUM(R2:R11)</f>
        <v>2238674.67</v>
      </c>
      <c r="S12" s="51">
        <f t="shared" ref="S12:T12" si="6">SUM(S2:S11)</f>
        <v>1215006.8900000001</v>
      </c>
      <c r="T12" s="52">
        <f t="shared" si="6"/>
        <v>80000</v>
      </c>
      <c r="U12" s="51"/>
      <c r="V12" s="47">
        <f>SUM(V2:V11)</f>
        <v>943667.7799999998</v>
      </c>
      <c r="W12" s="54">
        <f t="shared" ref="W12:Z12" si="7">SUM(W2:W11)</f>
        <v>11447211</v>
      </c>
      <c r="X12" s="51">
        <f t="shared" si="7"/>
        <v>10637111</v>
      </c>
      <c r="Y12" s="52">
        <f t="shared" si="7"/>
        <v>0</v>
      </c>
      <c r="Z12" s="47">
        <f t="shared" si="7"/>
        <v>810100</v>
      </c>
      <c r="AA12" s="55"/>
      <c r="AB12" s="56"/>
    </row>
    <row r="13" spans="1:32" ht="15" thickBot="1" x14ac:dyDescent="0.35">
      <c r="D13" s="32"/>
    </row>
    <row r="14" spans="1:32" x14ac:dyDescent="0.3">
      <c r="C14" s="43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Tandy, Sarah - Division of District Support</cp:lastModifiedBy>
  <cp:lastPrinted>2022-11-07T14:19:24Z</cp:lastPrinted>
  <dcterms:created xsi:type="dcterms:W3CDTF">2022-04-11T14:40:03Z</dcterms:created>
  <dcterms:modified xsi:type="dcterms:W3CDTF">2023-09-08T15:14:51Z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